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rglo\Documents\2025 Katalogi\126 R-3 OC rem kan przegląd\126 R-3 OC - remont kan przegl - dok do przetargu\"/>
    </mc:Choice>
  </mc:AlternateContent>
  <xr:revisionPtr revIDLastSave="0" documentId="13_ncr:1_{84737E3C-F803-457D-B0A3-E3A8ED61D71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37" i="1"/>
  <c r="E36" i="1"/>
  <c r="E35" i="1"/>
  <c r="E51" i="1"/>
  <c r="E50" i="1"/>
  <c r="E52" i="1"/>
  <c r="E62" i="1"/>
  <c r="E49" i="1"/>
  <c r="E48" i="1"/>
  <c r="E44" i="1"/>
  <c r="E41" i="1"/>
  <c r="E40" i="1"/>
  <c r="E34" i="1"/>
  <c r="E33" i="1"/>
  <c r="E30" i="1"/>
  <c r="E29" i="1"/>
  <c r="E26" i="1"/>
  <c r="E25" i="1"/>
  <c r="E23" i="1"/>
  <c r="E21" i="1"/>
  <c r="E19" i="1"/>
  <c r="E17" i="1"/>
  <c r="E15" i="1"/>
  <c r="E13" i="1"/>
  <c r="E11" i="1"/>
  <c r="E9" i="1"/>
  <c r="E53" i="1" l="1"/>
</calcChain>
</file>

<file path=xl/sharedStrings.xml><?xml version="1.0" encoding="utf-8"?>
<sst xmlns="http://schemas.openxmlformats.org/spreadsheetml/2006/main" count="160" uniqueCount="87">
  <si>
    <t>szt.</t>
  </si>
  <si>
    <t>m2</t>
  </si>
  <si>
    <t>m3</t>
  </si>
  <si>
    <t>t</t>
  </si>
  <si>
    <t>Razem</t>
  </si>
  <si>
    <t>KNR-W 7-12 0101-02</t>
  </si>
  <si>
    <t xml:space="preserve">Czyszczenie przez szczotkowanie ręczne do trzeciego stopnia czystości konstrukcji kratowych. </t>
  </si>
  <si>
    <t>KNR-W 7-12 0105-02</t>
  </si>
  <si>
    <t>KNR-W 7-12 0201-02</t>
  </si>
  <si>
    <t>Malowanie pędzlem farbami do gruntowania w kolorze żółtym</t>
  </si>
  <si>
    <t>KNR-W 2-02 1213-01</t>
  </si>
  <si>
    <t>obrzeża kanałów w hali OC
22,0*4*(0,03+0,28+0,14+0,16+0,12+0,11+0,12)</t>
  </si>
  <si>
    <t>KNR 4-01 0212-03</t>
  </si>
  <si>
    <t>KNR 4-04 0802-01</t>
  </si>
  <si>
    <t>1,0*2,3*2</t>
  </si>
  <si>
    <t xml:space="preserve">KNR-W 4-01 0819-05 </t>
  </si>
  <si>
    <t>20,2*1,55*2</t>
  </si>
  <si>
    <t>kalkulacja własna</t>
  </si>
  <si>
    <t>2*2</t>
  </si>
  <si>
    <t>KNR 4-01 0819-15</t>
  </si>
  <si>
    <t>Zerwanie tynku mozaikowego ze ścian kanałów</t>
  </si>
  <si>
    <t>24,0*1,2*4</t>
  </si>
  <si>
    <t xml:space="preserve">KNR BC-02 0210-01  </t>
  </si>
  <si>
    <t>115,2*0,25</t>
  </si>
  <si>
    <t>KNR 2-02 1101-01</t>
  </si>
  <si>
    <t>KNR 2-02 0207-03 i 0207-07</t>
  </si>
  <si>
    <t>2,4*1,35*2</t>
  </si>
  <si>
    <t>KNR 2-02 0290-02</t>
  </si>
  <si>
    <t>Przygotowanie i montaż zbrojenia elementów budynków i budowli - pręty żebrowane o śr. 8 -14 mm - stal RB500 - ściany przy schodach</t>
  </si>
  <si>
    <t>69,7*4/1000</t>
  </si>
  <si>
    <t>KNR 2-02 0210-02</t>
  </si>
  <si>
    <t>Belki i podciągi żelbetowe; stosunek deskowanego obwodu do przekroju do 10 - ręczne układanie betonu -  belka górna, belka dolna, płyta podschodowa beton C25/30</t>
  </si>
  <si>
    <t>Rozebranie posadzek z betonu - usunięcie warstwy wierzchniej o gr. ok. 2 cm</t>
  </si>
  <si>
    <t>biegi schodów 0,35*1,0*2,2*2</t>
  </si>
  <si>
    <t>ściany boczne  (1,8*1,4/2)*2*2*0,2</t>
  </si>
  <si>
    <t>Wykucie z posadzki w kanałach wpustów żeliwnych drogowych</t>
  </si>
  <si>
    <t>Ściany żelbetowe proste grubości 20 cm wysokości do 6 m - ręczne układanie betonu - ściany boczne schodów wejść do kanałów obsługowych z poziomu łącznika</t>
  </si>
  <si>
    <t>0,10*1,0*(1,9+0,5)*2</t>
  </si>
  <si>
    <t>0,5 * 0,25 * 1,25 *4+1,25*0,15*2,0*2</t>
  </si>
  <si>
    <t>analiza własna</t>
  </si>
  <si>
    <t>odboje rurowe przed kanałami w hali OC
0,3*(3+4*0,15)*4</t>
  </si>
  <si>
    <t>naprawa posadzki w korytarzu łącznikowym kanałów (oczyszczenie, zmycie rozpuszczalnikiem, uzupełnienie ubytków, zaszpachlowanie pęknięć)
13,4*1,5</t>
  </si>
  <si>
    <t>Przygotowanie i montaż zbrojenia elementów budynków i budowli - pręty żebrowane o śr. 8 -14 mm - stal RB500 - belki i płyty schodów
185,7*2/1000</t>
  </si>
  <si>
    <t>kpl.</t>
  </si>
  <si>
    <t>Odtłuszczanie konstrukcji stalowych jw.</t>
  </si>
  <si>
    <t>Dwukrotne malowanie pasów ostrzegawczych wokół kanałów farbą do betonu w kolorze żółtym
2*44*0,15</t>
  </si>
  <si>
    <t>Podkłady betonowe na podłożu gruntowym - chudy beton C12/15 - schody z łącznika do kanału - 2 szt.</t>
  </si>
  <si>
    <t>Dostawa i montaż schodów stalowych ocynkowanych ze stopniami z kratek WEMA</t>
  </si>
  <si>
    <t xml:space="preserve">pokrywa otworu w stropie wentylatorni
1,5 x 3,0 x 2 </t>
  </si>
  <si>
    <t xml:space="preserve">Demontaż lamp oświetlenia wraz z instalacją elektryczną oraz demontaż czujek gazu w zakresie niezbędnym do wykonania robót remontowych </t>
  </si>
  <si>
    <t>Dwukrotne gruntowanie podłoża pod okładziny z gresu na ścianach i posadzkach, wykonanie warstw z płynnej gumy dla zabezpieczenia ścian i posadzki przed przeciekami wody
62,62 + 115,2 m2</t>
  </si>
  <si>
    <t>Ułożenie gresu technicznego 30 x 30 cm na ścianach i posadzkach kanałów 
62,62 + 115,2 m2</t>
  </si>
  <si>
    <t>Obsadzenie w podłożu ramek ze stali nierdzewnej pod wpusty podłogowe</t>
  </si>
  <si>
    <t>Dostawa i montaż kratek Wema (wpustów podłogowych) o wym. 30*30 cm</t>
  </si>
  <si>
    <t>Czyszczenie i odtłuszczenie ościeży i skrzydeł drzwi stalowych w korytarzu łącznikowym kanałów
5,3*0,3*3+2,1*1,05*3*2</t>
  </si>
  <si>
    <t>Dwukrotne malowanie ościeży i skrzydeł drzwi stalowych w korytarzu łącznikowym kanałów farbą olejną, kolor jasno szary</t>
  </si>
  <si>
    <t>Dostawa i montaż odbojów drewnianych (deski sosnowe) lakierowanych (3 x lakier bezbarwny) o szer. 40 cm (osłona ścian w miejscach styku z oparciami krzeseł)
2 * 3,0 m</t>
  </si>
  <si>
    <t>Gruntowanie posadzki, wykonanie posadzki z żywicy epoksydowej z posypką antypoślizgową, kolor ciemno szary</t>
  </si>
  <si>
    <t xml:space="preserve">Demontaż starych grzejników co. w kanałach, dostawa i montaż nowych grzejników płytowych wraz z zaworami na dopływie i odpływie, </t>
  </si>
  <si>
    <t xml:space="preserve">Montaż lamp oświetlenia i czujek gazu wraz z instalacją elektryczną oraz próbami i pomiarami </t>
  </si>
  <si>
    <t>Ręczne wyniesienie gruzu i odpadów z kanałów na odl. 50 m
2,55+1,25+1,15</t>
  </si>
  <si>
    <t>Podstawienie kontenera na gruz i odpady z kosztami ich utylizacji</t>
  </si>
  <si>
    <t xml:space="preserve">Montaż siłowników otwierania bram i zdemontowanych kanałów wentylacyjnych, uruchomienie systemu otwierania bram </t>
  </si>
  <si>
    <t>Demontaż grzejników czterorurowych typ Favier L=2,8 m (7 szt.) oraz L=1,0 m (1 szt.) i 1 grzejnika płytowego na poziomie hali.</t>
  </si>
  <si>
    <t>Dostawa i montaż nowych grzejników płytowych aluminiowych o mocy odpowiadającej zdemontowanyym grzejnikom, z zaworami odcinającymi na dopływie i odpływie</t>
  </si>
  <si>
    <t>Dostawa i montaż parapetów o szer. ok 30 cm z blachy stalowej ryflowanej ocynkowanej ogniowo nad grzejnikami jw.</t>
  </si>
  <si>
    <t>m</t>
  </si>
  <si>
    <t>Naprawa torów najazdowych przy progach bram, przy kanałach i przy myjni poprzez skucie odspojonych warstw na głębokośc ok. 3 do 6 cm i na powierzchni ok. 1 m2 przy każdym uszkodzeniu, ułożenie zbrojenia z prętów o śr. 8 mm (siatka 10x 10 cm, kotwiona do podłoża czterema klamrami wklejanymi w beton), wykonanie nowej warstwy z betonu ze zbrojeniem rozproszonym, wodoodpornej, zabezpieczenie wylewki powłoką z żywicy poliuretanowej, penetrującej, antypoślizgowej w kolorze szarym jasnym.</t>
  </si>
  <si>
    <t>3 stojaki przyłączy 
(1,0*3+0,9 *2+0,25)*(0,06+0,04)*2*2*3</t>
  </si>
  <si>
    <t xml:space="preserve">pokrywa otworu w stropie wentylatorni z obramowaniem (od gry i od dołu)
1,9*2,4*2 </t>
  </si>
  <si>
    <t>balustrada wokół otworu jw.
(1,5+1,5+2,0+0,8*5+0,5*2)*0,11</t>
  </si>
  <si>
    <t>Dwukrotne malowanie pędzlem farbami chlorokauczukowymi w kolorze żółtym (lub szarym jasnym) konstrukcji stalowych jw.</t>
  </si>
  <si>
    <t>Czyszczenie i naprawa tynków na ścianach i suficie w korytarzu łącznika, w pomieszczeniu między kanałami obsługowymi oraz w wentylatorni
(13,4+1,5)*2,7*2+13,4*1,5+4,1*2,7*2+20,2*2,7*2+4,0*11,0+4,0*2,6*2+11,0*2,6*2</t>
  </si>
  <si>
    <t>Gruntowanie i dwukrotne malowanie sufitu farbami emulsyjnymi w kolorze białym
13,4*1,5+4,1*20,2+4,0*11,0</t>
  </si>
  <si>
    <t>22a</t>
  </si>
  <si>
    <t xml:space="preserve">Remont kanałów przeglądowych w hali OC Oddziału Przewozów "Ostrobramska" </t>
  </si>
  <si>
    <t>Naprawa i uzupełnienie konstrukcji stalowej - blachy obrzeża kanałów</t>
  </si>
  <si>
    <t>Rozbiórka elementów konstrukcji betonowych zbrojonych - rozbiórka schodów wejść do kanałów z łącznika</t>
  </si>
  <si>
    <t>Demontaż schodów stalowych drabiniastych wyjścia z kanałów jw. na poziomu 0,0 (od strony bram)</t>
  </si>
  <si>
    <t xml:space="preserve">Uzupełnienie ubytków na ścianach i posadzce kanału zaprawą cementowo-polimerową przyjęto 25% </t>
  </si>
  <si>
    <t>Demontaż zaworów wentylacyjnych (odcinajacych), wykucie otworów w żelbetowych ścianach kanałów pod wymiar nowych kratek wentylacyjnych,  dostawa i montaż nowych kratek wentylacyjnch stalowych, ocynkowanych, montaż przepustnic regulowanych od strony wentylatorni, połączenie z istniejącym kanałem wentylacyjnym, regulacja instalacji.</t>
  </si>
  <si>
    <t>Szpachlowanie, gruntowanie i dwukrotne malowanie ścian korytarza jw. farbami olejnymi (lamperia na całej wysokości korytarza)</t>
  </si>
  <si>
    <t>Szpachlowanie, gruntowanie i dwukrotne malowanie ścian pomieszczenia miedzy kanałami oraz wentylatorni jw. farbą emulsyjną w kolorze szarym jasnym 
4,1*2,7*2+20,2*2,7*2+4,0*2,6*2+11,0*2,6*2</t>
  </si>
  <si>
    <t>stojaki przyłączy 
(1,0*3+0,9 *2+0,25)*(0,06+0,04)*2*2*3</t>
  </si>
  <si>
    <t>Naprawa okładzin ściennych z płytek w hali OC, skucie odpadajacych i uszkodzonych płytek, oczyszczenie i zagruntowanie podłoża, przyklejenie nowych płytek, fugowanie</t>
  </si>
  <si>
    <t xml:space="preserve">Demontaż istniejących zamocowań siłowników otwierania bram od strony wjazdowej, demontaż płyt mocujacych siłowniki w murze, rozebranie (w razie konieczności) przeszkadzających kanałów wentylacyjnych </t>
  </si>
  <si>
    <t xml:space="preserve">Wzmocnienie muru zaprawą cementową, workowaną, dostawa i montaż nowych zamocowań siłowników, płyt stalowych, z bl. gr 10 mm , ocynkowanych u wym. 40*30 cm, podkładka od strony wnętrza hali z bl. jw, śruby M12 ocynk, nakr i podł nierdzewne,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</si>
</sst>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72"/>
  <sheetViews>
    <sheetView tabSelected="1" showWhiteSpace="0" zoomScale="115" zoomScaleNormal="115" workbookViewId="0">
      <selection activeCell="E5" sqref="E5"/>
    </sheetView>
  </sheetViews>
  <sheetFormatPr defaultColWidth="8.88671875" defaultRowHeight="14.4" x14ac:dyDescent="0.3"/>
  <cols>
    <col min="1" max="1" width="6.6640625" style="11" customWidth="1"/>
    <col min="2" max="2" width="52.33203125" style="19" customWidth="1"/>
    <col min="3" max="3" width="21.5546875" style="8" customWidth="1"/>
    <col min="4" max="4" width="10" style="11" customWidth="1"/>
    <col min="5" max="5" width="10" style="21" customWidth="1"/>
    <col min="6" max="6" width="12.109375" style="20" customWidth="1"/>
    <col min="7" max="7" width="14.21875" style="10" customWidth="1"/>
    <col min="8" max="16384" width="8.88671875" style="8"/>
  </cols>
  <sheetData>
    <row r="2" spans="1:7" ht="31.2" x14ac:dyDescent="0.3">
      <c r="A2" s="1"/>
      <c r="B2" s="22" t="s">
        <v>75</v>
      </c>
      <c r="C2" s="2"/>
      <c r="D2" s="1"/>
      <c r="E2" s="5"/>
      <c r="F2" s="6"/>
      <c r="G2" s="7"/>
    </row>
    <row r="3" spans="1:7" s="16" customFormat="1" ht="15.6" x14ac:dyDescent="0.3">
      <c r="A3" s="12"/>
      <c r="B3" s="22"/>
      <c r="C3" s="13"/>
      <c r="D3" s="12"/>
      <c r="E3" s="14"/>
      <c r="F3" s="4"/>
      <c r="G3" s="15"/>
    </row>
    <row r="4" spans="1:7" ht="28.8" x14ac:dyDescent="0.3">
      <c r="A4" s="1">
        <v>1</v>
      </c>
      <c r="B4" s="9" t="s">
        <v>77</v>
      </c>
      <c r="C4" s="2" t="s">
        <v>12</v>
      </c>
      <c r="D4" s="1"/>
      <c r="E4" s="5"/>
      <c r="F4" s="6"/>
      <c r="G4" s="7"/>
    </row>
    <row r="5" spans="1:7" x14ac:dyDescent="0.3">
      <c r="A5" s="1"/>
      <c r="B5" s="9" t="s">
        <v>33</v>
      </c>
      <c r="C5" s="2"/>
      <c r="D5" s="1"/>
      <c r="E5" s="5"/>
      <c r="F5" s="6"/>
      <c r="G5" s="7"/>
    </row>
    <row r="6" spans="1:7" x14ac:dyDescent="0.3">
      <c r="A6" s="1"/>
      <c r="B6" s="9" t="s">
        <v>34</v>
      </c>
      <c r="C6" s="2"/>
      <c r="D6" s="1"/>
      <c r="E6" s="5"/>
      <c r="F6" s="6"/>
      <c r="G6" s="7"/>
    </row>
    <row r="7" spans="1:7" x14ac:dyDescent="0.3">
      <c r="A7" s="1"/>
      <c r="B7" s="9" t="s">
        <v>4</v>
      </c>
      <c r="C7" s="2"/>
      <c r="D7" s="1" t="s">
        <v>2</v>
      </c>
      <c r="E7" s="5">
        <v>2.5499999999999998</v>
      </c>
      <c r="F7" s="6"/>
      <c r="G7" s="7"/>
    </row>
    <row r="8" spans="1:7" ht="28.8" x14ac:dyDescent="0.3">
      <c r="A8" s="1">
        <v>2</v>
      </c>
      <c r="B8" s="9" t="s">
        <v>78</v>
      </c>
      <c r="C8" s="2" t="s">
        <v>13</v>
      </c>
      <c r="D8" s="1"/>
      <c r="E8" s="5"/>
      <c r="F8" s="6"/>
      <c r="G8" s="7"/>
    </row>
    <row r="9" spans="1:7" x14ac:dyDescent="0.3">
      <c r="A9" s="1"/>
      <c r="B9" s="9" t="s">
        <v>14</v>
      </c>
      <c r="C9" s="2"/>
      <c r="D9" s="1" t="s">
        <v>1</v>
      </c>
      <c r="E9" s="5">
        <f>1*2.3*2</f>
        <v>4.5999999999999996</v>
      </c>
      <c r="F9" s="6"/>
      <c r="G9" s="7"/>
    </row>
    <row r="10" spans="1:7" ht="28.8" x14ac:dyDescent="0.3">
      <c r="A10" s="1">
        <v>3</v>
      </c>
      <c r="B10" s="9" t="s">
        <v>32</v>
      </c>
      <c r="C10" s="2" t="s">
        <v>15</v>
      </c>
      <c r="D10" s="1"/>
      <c r="E10" s="5"/>
      <c r="F10" s="6"/>
      <c r="G10" s="7"/>
    </row>
    <row r="11" spans="1:7" x14ac:dyDescent="0.3">
      <c r="A11" s="1"/>
      <c r="B11" s="9" t="s">
        <v>16</v>
      </c>
      <c r="C11" s="2"/>
      <c r="D11" s="1" t="s">
        <v>1</v>
      </c>
      <c r="E11" s="5">
        <f>20.2*1.55*2</f>
        <v>62.62</v>
      </c>
      <c r="F11" s="6"/>
      <c r="G11" s="7"/>
    </row>
    <row r="12" spans="1:7" ht="28.8" x14ac:dyDescent="0.3">
      <c r="A12" s="1">
        <v>4</v>
      </c>
      <c r="B12" s="9" t="s">
        <v>35</v>
      </c>
      <c r="C12" s="2" t="s">
        <v>17</v>
      </c>
      <c r="D12" s="1"/>
      <c r="E12" s="5"/>
      <c r="F12" s="6"/>
      <c r="G12" s="7"/>
    </row>
    <row r="13" spans="1:7" x14ac:dyDescent="0.3">
      <c r="A13" s="1"/>
      <c r="B13" s="9" t="s">
        <v>18</v>
      </c>
      <c r="C13" s="2"/>
      <c r="D13" s="1" t="s">
        <v>0</v>
      </c>
      <c r="E13" s="5">
        <f>2*2</f>
        <v>4</v>
      </c>
      <c r="F13" s="6"/>
      <c r="G13" s="7"/>
    </row>
    <row r="14" spans="1:7" x14ac:dyDescent="0.3">
      <c r="A14" s="1">
        <v>5</v>
      </c>
      <c r="B14" s="9" t="s">
        <v>20</v>
      </c>
      <c r="C14" s="2" t="s">
        <v>19</v>
      </c>
      <c r="D14" s="1"/>
      <c r="E14" s="5"/>
      <c r="F14" s="6"/>
      <c r="G14" s="7"/>
    </row>
    <row r="15" spans="1:7" x14ac:dyDescent="0.3">
      <c r="A15" s="1"/>
      <c r="B15" s="9" t="s">
        <v>21</v>
      </c>
      <c r="C15" s="2"/>
      <c r="D15" s="1" t="s">
        <v>1</v>
      </c>
      <c r="E15" s="5">
        <f>24*1.2*4</f>
        <v>115.19999999999999</v>
      </c>
      <c r="F15" s="6"/>
      <c r="G15" s="7"/>
    </row>
    <row r="16" spans="1:7" ht="28.8" x14ac:dyDescent="0.3">
      <c r="A16" s="1">
        <v>6</v>
      </c>
      <c r="B16" s="9" t="s">
        <v>79</v>
      </c>
      <c r="C16" s="2" t="s">
        <v>22</v>
      </c>
      <c r="D16" s="1"/>
      <c r="E16" s="5"/>
      <c r="F16" s="6"/>
      <c r="G16" s="7"/>
    </row>
    <row r="17" spans="1:7" x14ac:dyDescent="0.3">
      <c r="A17" s="1"/>
      <c r="B17" s="9" t="s">
        <v>23</v>
      </c>
      <c r="C17" s="2"/>
      <c r="D17" s="1" t="s">
        <v>1</v>
      </c>
      <c r="E17" s="5">
        <f>115.2*0.25</f>
        <v>28.8</v>
      </c>
      <c r="F17" s="6"/>
      <c r="G17" s="7"/>
    </row>
    <row r="18" spans="1:7" ht="28.8" x14ac:dyDescent="0.3">
      <c r="A18" s="1">
        <v>7</v>
      </c>
      <c r="B18" s="9" t="s">
        <v>46</v>
      </c>
      <c r="C18" s="9" t="s">
        <v>24</v>
      </c>
      <c r="D18" s="17"/>
      <c r="E18" s="17"/>
      <c r="F18" s="6"/>
      <c r="G18" s="7"/>
    </row>
    <row r="19" spans="1:7" x14ac:dyDescent="0.3">
      <c r="A19" s="1"/>
      <c r="B19" s="9" t="s">
        <v>37</v>
      </c>
      <c r="C19" s="2"/>
      <c r="D19" s="5" t="s">
        <v>2</v>
      </c>
      <c r="E19" s="18">
        <f>0.1*1*(1.9+0.5)*2</f>
        <v>0.48</v>
      </c>
      <c r="F19" s="17"/>
      <c r="G19" s="17"/>
    </row>
    <row r="20" spans="1:7" ht="43.2" x14ac:dyDescent="0.3">
      <c r="A20" s="1">
        <v>8</v>
      </c>
      <c r="B20" s="9" t="s">
        <v>36</v>
      </c>
      <c r="C20" s="9" t="s">
        <v>25</v>
      </c>
      <c r="D20" s="1"/>
      <c r="E20" s="5"/>
      <c r="F20" s="6"/>
      <c r="G20" s="7"/>
    </row>
    <row r="21" spans="1:7" x14ac:dyDescent="0.3">
      <c r="A21" s="1"/>
      <c r="B21" s="9" t="s">
        <v>26</v>
      </c>
      <c r="C21" s="2"/>
      <c r="D21" s="1" t="s">
        <v>1</v>
      </c>
      <c r="E21" s="5">
        <f>2.4*1.35*2</f>
        <v>6.48</v>
      </c>
      <c r="F21" s="6"/>
      <c r="G21" s="17"/>
    </row>
    <row r="22" spans="1:7" ht="43.2" x14ac:dyDescent="0.3">
      <c r="A22" s="1">
        <v>9</v>
      </c>
      <c r="B22" s="9" t="s">
        <v>28</v>
      </c>
      <c r="C22" s="9" t="s">
        <v>27</v>
      </c>
      <c r="D22" s="1"/>
      <c r="E22" s="5"/>
      <c r="F22" s="6"/>
      <c r="G22" s="7"/>
    </row>
    <row r="23" spans="1:7" x14ac:dyDescent="0.3">
      <c r="A23" s="1"/>
      <c r="B23" s="9" t="s">
        <v>29</v>
      </c>
      <c r="C23" s="2"/>
      <c r="D23" s="1" t="s">
        <v>3</v>
      </c>
      <c r="E23" s="5">
        <f>69.7*4/1000</f>
        <v>0.27879999999999999</v>
      </c>
      <c r="F23" s="17"/>
      <c r="G23" s="17"/>
    </row>
    <row r="24" spans="1:7" ht="43.2" x14ac:dyDescent="0.3">
      <c r="A24" s="1">
        <v>10</v>
      </c>
      <c r="B24" s="9" t="s">
        <v>31</v>
      </c>
      <c r="C24" s="9" t="s">
        <v>30</v>
      </c>
      <c r="D24" s="1"/>
      <c r="E24" s="5"/>
      <c r="F24" s="6"/>
      <c r="G24" s="7"/>
    </row>
    <row r="25" spans="1:7" x14ac:dyDescent="0.3">
      <c r="A25" s="1"/>
      <c r="B25" s="9" t="s">
        <v>38</v>
      </c>
      <c r="C25" s="2"/>
      <c r="D25" s="1" t="s">
        <v>2</v>
      </c>
      <c r="E25" s="5">
        <f>0.5 * 0.25 * 1.25 *4+1.25*0.15*2*2</f>
        <v>1.375</v>
      </c>
      <c r="F25" s="6"/>
      <c r="G25" s="17"/>
    </row>
    <row r="26" spans="1:7" ht="57.6" x14ac:dyDescent="0.3">
      <c r="A26" s="1">
        <v>11</v>
      </c>
      <c r="B26" s="9" t="s">
        <v>42</v>
      </c>
      <c r="C26" s="9" t="s">
        <v>27</v>
      </c>
      <c r="D26" s="1" t="s">
        <v>3</v>
      </c>
      <c r="E26" s="5">
        <f>185.7*2/1000</f>
        <v>0.37139999999999995</v>
      </c>
      <c r="F26" s="17"/>
      <c r="G26" s="17"/>
    </row>
    <row r="27" spans="1:7" ht="86.4" x14ac:dyDescent="0.3">
      <c r="A27" s="1">
        <v>12</v>
      </c>
      <c r="B27" s="9" t="s">
        <v>80</v>
      </c>
      <c r="C27" s="2" t="s">
        <v>39</v>
      </c>
      <c r="D27" s="1" t="s">
        <v>0</v>
      </c>
      <c r="E27" s="5">
        <v>24</v>
      </c>
      <c r="F27" s="6"/>
      <c r="G27" s="17"/>
    </row>
    <row r="28" spans="1:7" ht="43.2" x14ac:dyDescent="0.3">
      <c r="A28" s="1">
        <v>13</v>
      </c>
      <c r="B28" s="9" t="s">
        <v>49</v>
      </c>
      <c r="C28" s="2" t="s">
        <v>39</v>
      </c>
      <c r="D28" s="1" t="s">
        <v>43</v>
      </c>
      <c r="E28" s="5">
        <v>2</v>
      </c>
      <c r="F28" s="6"/>
      <c r="G28" s="7"/>
    </row>
    <row r="29" spans="1:7" ht="57.6" x14ac:dyDescent="0.3">
      <c r="A29" s="1">
        <v>14</v>
      </c>
      <c r="B29" s="9" t="s">
        <v>50</v>
      </c>
      <c r="C29" s="2" t="s">
        <v>39</v>
      </c>
      <c r="D29" s="1" t="s">
        <v>1</v>
      </c>
      <c r="E29" s="5">
        <f>62.62 + 115.2</f>
        <v>177.82</v>
      </c>
      <c r="F29" s="6"/>
      <c r="G29" s="17"/>
    </row>
    <row r="30" spans="1:7" ht="43.2" x14ac:dyDescent="0.3">
      <c r="A30" s="1">
        <v>15</v>
      </c>
      <c r="B30" s="9" t="s">
        <v>51</v>
      </c>
      <c r="C30" s="2" t="s">
        <v>39</v>
      </c>
      <c r="D30" s="1" t="s">
        <v>1</v>
      </c>
      <c r="E30" s="5">
        <f>62.62 + 115.2</f>
        <v>177.82</v>
      </c>
      <c r="F30" s="6"/>
      <c r="G30" s="7"/>
    </row>
    <row r="31" spans="1:7" ht="28.8" x14ac:dyDescent="0.3">
      <c r="A31" s="1">
        <v>16</v>
      </c>
      <c r="B31" s="9" t="s">
        <v>52</v>
      </c>
      <c r="C31" s="2" t="s">
        <v>39</v>
      </c>
      <c r="D31" s="1" t="s">
        <v>0</v>
      </c>
      <c r="E31" s="5">
        <v>4</v>
      </c>
      <c r="F31" s="6"/>
      <c r="G31" s="7"/>
    </row>
    <row r="32" spans="1:7" ht="28.8" x14ac:dyDescent="0.3">
      <c r="A32" s="1">
        <v>17</v>
      </c>
      <c r="B32" s="9" t="s">
        <v>53</v>
      </c>
      <c r="C32" s="2" t="s">
        <v>39</v>
      </c>
      <c r="D32" s="1" t="s">
        <v>0</v>
      </c>
      <c r="E32" s="5">
        <v>4</v>
      </c>
      <c r="F32" s="6"/>
      <c r="G32" s="7"/>
    </row>
    <row r="33" spans="1:7" ht="43.2" x14ac:dyDescent="0.3">
      <c r="A33" s="1">
        <v>18</v>
      </c>
      <c r="B33" s="9" t="s">
        <v>54</v>
      </c>
      <c r="C33" s="2" t="s">
        <v>39</v>
      </c>
      <c r="D33" s="1" t="s">
        <v>1</v>
      </c>
      <c r="E33" s="5">
        <f>5.3*0.3*3+2.1*1.05*3*2</f>
        <v>18</v>
      </c>
      <c r="F33" s="6"/>
      <c r="G33" s="7"/>
    </row>
    <row r="34" spans="1:7" ht="43.2" x14ac:dyDescent="0.3">
      <c r="A34" s="1">
        <v>19</v>
      </c>
      <c r="B34" s="9" t="s">
        <v>55</v>
      </c>
      <c r="C34" s="2" t="s">
        <v>39</v>
      </c>
      <c r="D34" s="1" t="s">
        <v>1</v>
      </c>
      <c r="E34" s="5">
        <f>5.3*0.3*3+2.1*1.05*3*2</f>
        <v>18</v>
      </c>
      <c r="F34" s="6"/>
      <c r="G34" s="7"/>
    </row>
    <row r="35" spans="1:7" ht="72" x14ac:dyDescent="0.3">
      <c r="A35" s="1">
        <v>20</v>
      </c>
      <c r="B35" s="9" t="s">
        <v>72</v>
      </c>
      <c r="C35" s="2" t="s">
        <v>39</v>
      </c>
      <c r="D35" s="1" t="s">
        <v>1</v>
      </c>
      <c r="E35" s="5">
        <f>(13.4+1.5)*2.7*2+13.4*1.5+4.1*2.7*2+20.2*2.7*2+4*11+4*2.6*2+11*2.6*2</f>
        <v>353.78</v>
      </c>
      <c r="F35" s="6"/>
      <c r="G35" s="7"/>
    </row>
    <row r="36" spans="1:7" ht="43.2" x14ac:dyDescent="0.3">
      <c r="A36" s="1">
        <v>21</v>
      </c>
      <c r="B36" s="9" t="s">
        <v>73</v>
      </c>
      <c r="C36" s="2" t="s">
        <v>39</v>
      </c>
      <c r="D36" s="1" t="s">
        <v>1</v>
      </c>
      <c r="E36" s="5">
        <f>13.4*1.5+4.1*20.2+4*11</f>
        <v>146.91999999999999</v>
      </c>
      <c r="F36" s="6"/>
      <c r="G36" s="7"/>
    </row>
    <row r="37" spans="1:7" ht="43.2" x14ac:dyDescent="0.3">
      <c r="A37" s="1">
        <v>22</v>
      </c>
      <c r="B37" s="9" t="s">
        <v>81</v>
      </c>
      <c r="C37" s="2" t="s">
        <v>39</v>
      </c>
      <c r="D37" s="1" t="s">
        <v>1</v>
      </c>
      <c r="E37" s="5">
        <f>(13.4+1.5)*2.7*2</f>
        <v>80.460000000000008</v>
      </c>
      <c r="F37" s="6"/>
      <c r="G37" s="7"/>
    </row>
    <row r="38" spans="1:7" ht="57.6" x14ac:dyDescent="0.3">
      <c r="A38" s="1" t="s">
        <v>74</v>
      </c>
      <c r="B38" s="9" t="s">
        <v>82</v>
      </c>
      <c r="C38" s="2" t="s">
        <v>39</v>
      </c>
      <c r="D38" s="1" t="s">
        <v>1</v>
      </c>
      <c r="E38" s="5">
        <f>4.1*2.7*2+20.2*2.7*2+4*2.6*2+11*2.6*2</f>
        <v>209.22000000000003</v>
      </c>
      <c r="F38" s="6"/>
      <c r="G38" s="7"/>
    </row>
    <row r="39" spans="1:7" ht="57.6" x14ac:dyDescent="0.3">
      <c r="A39" s="1">
        <v>23</v>
      </c>
      <c r="B39" s="9" t="s">
        <v>56</v>
      </c>
      <c r="C39" s="2" t="s">
        <v>39</v>
      </c>
      <c r="D39" s="1" t="s">
        <v>1</v>
      </c>
      <c r="E39" s="5">
        <v>6</v>
      </c>
      <c r="F39" s="6"/>
      <c r="G39" s="7"/>
    </row>
    <row r="40" spans="1:7" ht="57.6" x14ac:dyDescent="0.3">
      <c r="A40" s="1">
        <v>24</v>
      </c>
      <c r="B40" s="9" t="s">
        <v>41</v>
      </c>
      <c r="C40" s="2" t="s">
        <v>39</v>
      </c>
      <c r="D40" s="1" t="s">
        <v>1</v>
      </c>
      <c r="E40" s="5">
        <f>13.4*1.5</f>
        <v>20.100000000000001</v>
      </c>
      <c r="F40" s="6"/>
      <c r="G40" s="7"/>
    </row>
    <row r="41" spans="1:7" ht="28.8" x14ac:dyDescent="0.3">
      <c r="A41" s="1">
        <v>25</v>
      </c>
      <c r="B41" s="9" t="s">
        <v>57</v>
      </c>
      <c r="C41" s="2" t="s">
        <v>39</v>
      </c>
      <c r="D41" s="1" t="s">
        <v>2</v>
      </c>
      <c r="E41" s="5">
        <f>13.4*1.5</f>
        <v>20.100000000000001</v>
      </c>
      <c r="F41" s="6"/>
      <c r="G41" s="7"/>
    </row>
    <row r="42" spans="1:7" ht="43.2" x14ac:dyDescent="0.3">
      <c r="A42" s="1">
        <v>26</v>
      </c>
      <c r="B42" s="9" t="s">
        <v>58</v>
      </c>
      <c r="C42" s="2" t="s">
        <v>39</v>
      </c>
      <c r="D42" s="1" t="s">
        <v>0</v>
      </c>
      <c r="E42" s="5">
        <v>8</v>
      </c>
      <c r="F42" s="6"/>
      <c r="G42" s="7"/>
    </row>
    <row r="43" spans="1:7" ht="28.8" x14ac:dyDescent="0.3">
      <c r="A43" s="1">
        <v>27</v>
      </c>
      <c r="B43" s="9" t="s">
        <v>59</v>
      </c>
      <c r="C43" s="2" t="s">
        <v>39</v>
      </c>
      <c r="D43" s="1" t="s">
        <v>43</v>
      </c>
      <c r="E43" s="5">
        <v>2</v>
      </c>
      <c r="F43" s="6"/>
      <c r="G43" s="7"/>
    </row>
    <row r="44" spans="1:7" ht="28.8" x14ac:dyDescent="0.3">
      <c r="A44" s="1">
        <v>28</v>
      </c>
      <c r="B44" s="9" t="s">
        <v>60</v>
      </c>
      <c r="C44" s="2" t="s">
        <v>39</v>
      </c>
      <c r="D44" s="1" t="s">
        <v>2</v>
      </c>
      <c r="E44" s="5">
        <f>2.55+1.25+1.15</f>
        <v>4.9499999999999993</v>
      </c>
      <c r="F44" s="6"/>
      <c r="G44" s="7"/>
    </row>
    <row r="45" spans="1:7" ht="28.8" x14ac:dyDescent="0.3">
      <c r="A45" s="1">
        <v>29</v>
      </c>
      <c r="B45" s="9" t="s">
        <v>61</v>
      </c>
      <c r="C45" s="2" t="s">
        <v>39</v>
      </c>
      <c r="D45" s="1" t="s">
        <v>0</v>
      </c>
      <c r="E45" s="5">
        <v>2</v>
      </c>
      <c r="F45" s="6"/>
      <c r="G45" s="7"/>
    </row>
    <row r="46" spans="1:7" ht="28.8" x14ac:dyDescent="0.3">
      <c r="A46" s="1">
        <v>30</v>
      </c>
      <c r="B46" s="9" t="s">
        <v>76</v>
      </c>
      <c r="C46" s="2" t="s">
        <v>39</v>
      </c>
      <c r="D46" s="1" t="s">
        <v>1</v>
      </c>
      <c r="E46" s="5">
        <v>84</v>
      </c>
      <c r="F46" s="6"/>
      <c r="G46" s="7"/>
    </row>
    <row r="47" spans="1:7" ht="28.8" x14ac:dyDescent="0.3">
      <c r="A47" s="1">
        <v>31</v>
      </c>
      <c r="B47" s="9" t="s">
        <v>6</v>
      </c>
      <c r="C47" s="2" t="s">
        <v>5</v>
      </c>
      <c r="D47" s="1"/>
      <c r="E47" s="5"/>
      <c r="F47" s="6"/>
      <c r="G47" s="7"/>
    </row>
    <row r="48" spans="1:7" ht="28.8" x14ac:dyDescent="0.3">
      <c r="A48" s="1"/>
      <c r="B48" s="9" t="s">
        <v>11</v>
      </c>
      <c r="C48" s="2"/>
      <c r="D48" s="1"/>
      <c r="E48" s="5">
        <f>22*4*(0.03+0.28+0.14+0.16+0.12+0.11+0.12)</f>
        <v>84.48</v>
      </c>
      <c r="F48" s="6"/>
      <c r="G48" s="7"/>
    </row>
    <row r="49" spans="1:7" ht="28.8" x14ac:dyDescent="0.3">
      <c r="A49" s="1"/>
      <c r="B49" s="9" t="s">
        <v>40</v>
      </c>
      <c r="C49" s="2"/>
      <c r="D49" s="1"/>
      <c r="E49" s="5">
        <f>0.3*(3+4*0.15)*4</f>
        <v>4.32</v>
      </c>
      <c r="F49" s="6"/>
      <c r="G49" s="7"/>
    </row>
    <row r="50" spans="1:7" ht="43.2" x14ac:dyDescent="0.3">
      <c r="A50" s="1"/>
      <c r="B50" s="9" t="s">
        <v>69</v>
      </c>
      <c r="C50" s="2"/>
      <c r="D50" s="1"/>
      <c r="E50" s="5">
        <f>1.9*2.4*2</f>
        <v>9.1199999999999992</v>
      </c>
      <c r="F50" s="6"/>
      <c r="G50" s="7"/>
    </row>
    <row r="51" spans="1:7" ht="28.8" x14ac:dyDescent="0.3">
      <c r="A51" s="1"/>
      <c r="B51" s="9" t="s">
        <v>70</v>
      </c>
      <c r="C51" s="2"/>
      <c r="D51" s="1"/>
      <c r="E51" s="5">
        <f>(1.5+1.5+2+0.8*5+0.5*2)*0.11</f>
        <v>1.1000000000000001</v>
      </c>
      <c r="F51" s="6"/>
      <c r="G51" s="7"/>
    </row>
    <row r="52" spans="1:7" ht="28.8" x14ac:dyDescent="0.3">
      <c r="A52" s="1"/>
      <c r="B52" s="9" t="s">
        <v>83</v>
      </c>
      <c r="C52" s="2"/>
      <c r="D52" s="1"/>
      <c r="E52" s="5">
        <f>(1*3+0.9 *2+0.25)*(0.06+0.04)*2*2*3</f>
        <v>6.0600000000000005</v>
      </c>
      <c r="F52" s="6"/>
      <c r="G52" s="7"/>
    </row>
    <row r="53" spans="1:7" x14ac:dyDescent="0.3">
      <c r="A53" s="1"/>
      <c r="B53" s="9" t="s">
        <v>4</v>
      </c>
      <c r="C53" s="2"/>
      <c r="D53" s="5" t="s">
        <v>1</v>
      </c>
      <c r="E53" s="5">
        <f>SUM(E48:E52)</f>
        <v>105.08000000000001</v>
      </c>
      <c r="F53" s="6"/>
      <c r="G53" s="7"/>
    </row>
    <row r="54" spans="1:7" x14ac:dyDescent="0.3">
      <c r="A54" s="1">
        <v>32</v>
      </c>
      <c r="B54" s="9" t="s">
        <v>44</v>
      </c>
      <c r="C54" s="2" t="s">
        <v>7</v>
      </c>
      <c r="D54" s="1" t="s">
        <v>1</v>
      </c>
      <c r="E54" s="5">
        <v>105.08</v>
      </c>
      <c r="F54" s="6"/>
      <c r="G54" s="7"/>
    </row>
    <row r="55" spans="1:7" ht="28.8" x14ac:dyDescent="0.3">
      <c r="A55" s="1">
        <v>33</v>
      </c>
      <c r="B55" s="9" t="s">
        <v>9</v>
      </c>
      <c r="C55" s="2" t="s">
        <v>8</v>
      </c>
      <c r="D55" s="1"/>
      <c r="E55" s="5"/>
      <c r="F55" s="6"/>
      <c r="G55" s="7"/>
    </row>
    <row r="56" spans="1:7" ht="28.8" x14ac:dyDescent="0.3">
      <c r="A56" s="1"/>
      <c r="B56" s="9" t="s">
        <v>11</v>
      </c>
      <c r="C56" s="2"/>
      <c r="D56" s="1"/>
      <c r="E56" s="5"/>
      <c r="F56" s="6"/>
      <c r="G56" s="7"/>
    </row>
    <row r="57" spans="1:7" ht="28.8" x14ac:dyDescent="0.3">
      <c r="A57" s="1"/>
      <c r="B57" s="9" t="s">
        <v>40</v>
      </c>
      <c r="C57" s="2"/>
      <c r="D57" s="1"/>
      <c r="E57" s="5"/>
      <c r="F57" s="6"/>
      <c r="G57" s="7"/>
    </row>
    <row r="58" spans="1:7" ht="28.8" x14ac:dyDescent="0.3">
      <c r="A58" s="1"/>
      <c r="B58" s="9" t="s">
        <v>48</v>
      </c>
      <c r="C58" s="2"/>
      <c r="D58" s="1"/>
      <c r="E58" s="5"/>
      <c r="F58" s="6"/>
      <c r="G58" s="7"/>
    </row>
    <row r="59" spans="1:7" ht="28.8" x14ac:dyDescent="0.3">
      <c r="A59" s="1"/>
      <c r="B59" s="9" t="s">
        <v>68</v>
      </c>
      <c r="C59" s="2"/>
      <c r="D59" s="1"/>
      <c r="E59" s="5"/>
      <c r="F59" s="6"/>
      <c r="G59" s="7"/>
    </row>
    <row r="60" spans="1:7" x14ac:dyDescent="0.3">
      <c r="A60" s="1"/>
      <c r="B60" s="9" t="s">
        <v>4</v>
      </c>
      <c r="C60" s="2"/>
      <c r="D60" s="1" t="s">
        <v>1</v>
      </c>
      <c r="E60" s="5">
        <v>105.08</v>
      </c>
      <c r="F60" s="6"/>
      <c r="G60" s="7"/>
    </row>
    <row r="61" spans="1:7" ht="43.2" x14ac:dyDescent="0.3">
      <c r="A61" s="1">
        <v>34</v>
      </c>
      <c r="B61" s="9" t="s">
        <v>71</v>
      </c>
      <c r="C61" s="2" t="s">
        <v>10</v>
      </c>
      <c r="D61" s="1" t="s">
        <v>1</v>
      </c>
      <c r="E61" s="5">
        <v>105.08</v>
      </c>
      <c r="F61" s="6"/>
      <c r="G61" s="7"/>
    </row>
    <row r="62" spans="1:7" ht="43.2" x14ac:dyDescent="0.3">
      <c r="A62" s="1">
        <v>35</v>
      </c>
      <c r="B62" s="9" t="s">
        <v>45</v>
      </c>
      <c r="C62" s="2" t="s">
        <v>10</v>
      </c>
      <c r="D62" s="1" t="s">
        <v>1</v>
      </c>
      <c r="E62" s="5">
        <f>2*44*0.15</f>
        <v>13.2</v>
      </c>
      <c r="F62" s="6"/>
      <c r="G62" s="7"/>
    </row>
    <row r="63" spans="1:7" ht="28.8" x14ac:dyDescent="0.3">
      <c r="A63" s="1">
        <v>36</v>
      </c>
      <c r="B63" s="9" t="s">
        <v>47</v>
      </c>
      <c r="C63" s="2" t="s">
        <v>39</v>
      </c>
      <c r="D63" s="1" t="s">
        <v>0</v>
      </c>
      <c r="E63" s="5">
        <v>4</v>
      </c>
      <c r="F63" s="6"/>
      <c r="G63" s="7"/>
    </row>
    <row r="64" spans="1:7" ht="129.6" x14ac:dyDescent="0.3">
      <c r="A64" s="1">
        <v>37</v>
      </c>
      <c r="B64" s="9" t="s">
        <v>67</v>
      </c>
      <c r="C64" s="2" t="s">
        <v>39</v>
      </c>
      <c r="D64" s="1" t="s">
        <v>0</v>
      </c>
      <c r="E64" s="5">
        <v>24</v>
      </c>
      <c r="F64" s="6"/>
      <c r="G64" s="7"/>
    </row>
    <row r="65" spans="1:7" ht="57.6" x14ac:dyDescent="0.3">
      <c r="A65" s="1">
        <v>38</v>
      </c>
      <c r="B65" s="9" t="s">
        <v>84</v>
      </c>
      <c r="C65" s="2" t="s">
        <v>39</v>
      </c>
      <c r="D65" s="1" t="s">
        <v>1</v>
      </c>
      <c r="E65" s="5">
        <v>3</v>
      </c>
      <c r="F65" s="6"/>
      <c r="G65" s="7"/>
    </row>
    <row r="66" spans="1:7" ht="43.2" x14ac:dyDescent="0.3">
      <c r="A66" s="1">
        <v>39</v>
      </c>
      <c r="B66" s="9" t="s">
        <v>63</v>
      </c>
      <c r="C66" s="2" t="s">
        <v>39</v>
      </c>
      <c r="D66" s="1" t="s">
        <v>0</v>
      </c>
      <c r="E66" s="5">
        <v>9</v>
      </c>
      <c r="F66" s="6"/>
      <c r="G66" s="7"/>
    </row>
    <row r="67" spans="1:7" ht="43.2" x14ac:dyDescent="0.3">
      <c r="A67" s="1">
        <v>40</v>
      </c>
      <c r="B67" s="9" t="s">
        <v>64</v>
      </c>
      <c r="C67" s="2" t="s">
        <v>39</v>
      </c>
      <c r="D67" s="1" t="s">
        <v>0</v>
      </c>
      <c r="E67" s="5">
        <v>9</v>
      </c>
      <c r="F67" s="6"/>
      <c r="G67" s="7"/>
    </row>
    <row r="68" spans="1:7" ht="43.2" x14ac:dyDescent="0.3">
      <c r="A68" s="1">
        <v>41</v>
      </c>
      <c r="B68" s="9" t="s">
        <v>65</v>
      </c>
      <c r="C68" s="2" t="s">
        <v>39</v>
      </c>
      <c r="D68" s="1" t="s">
        <v>66</v>
      </c>
      <c r="E68" s="5">
        <v>25</v>
      </c>
      <c r="F68" s="6"/>
      <c r="G68" s="7"/>
    </row>
    <row r="69" spans="1:7" ht="57.6" x14ac:dyDescent="0.3">
      <c r="A69" s="1">
        <v>42</v>
      </c>
      <c r="B69" s="9" t="s">
        <v>85</v>
      </c>
      <c r="C69" s="2" t="s">
        <v>39</v>
      </c>
      <c r="D69" s="1" t="s">
        <v>0</v>
      </c>
      <c r="E69" s="5">
        <v>4</v>
      </c>
      <c r="F69" s="6"/>
      <c r="G69" s="7"/>
    </row>
    <row r="70" spans="1:7" ht="72" x14ac:dyDescent="0.3">
      <c r="A70" s="1">
        <v>43</v>
      </c>
      <c r="B70" s="9" t="s">
        <v>86</v>
      </c>
      <c r="C70" s="2" t="s">
        <v>39</v>
      </c>
      <c r="D70" s="1" t="s">
        <v>0</v>
      </c>
      <c r="E70" s="5">
        <v>4</v>
      </c>
      <c r="F70" s="6"/>
      <c r="G70" s="7"/>
    </row>
    <row r="71" spans="1:7" ht="43.2" x14ac:dyDescent="0.3">
      <c r="A71" s="1">
        <v>44</v>
      </c>
      <c r="B71" s="9" t="s">
        <v>62</v>
      </c>
      <c r="C71" s="2" t="s">
        <v>39</v>
      </c>
      <c r="D71" s="1" t="s">
        <v>0</v>
      </c>
      <c r="E71" s="5">
        <v>4</v>
      </c>
      <c r="F71" s="6"/>
      <c r="G71" s="7"/>
    </row>
    <row r="72" spans="1:7" s="16" customFormat="1" ht="21.6" customHeight="1" x14ac:dyDescent="0.3">
      <c r="A72" s="12"/>
      <c r="B72" s="3"/>
      <c r="C72" s="13"/>
      <c r="D72" s="12"/>
      <c r="E72" s="14"/>
      <c r="F72" s="4"/>
      <c r="G72" s="7"/>
    </row>
  </sheetData>
  <phoneticPr fontId="1" type="noConversion"/>
  <pageMargins left="0.7" right="0.7" top="0.75" bottom="0.75" header="0.3" footer="0.3"/>
  <pageSetup paperSize="9" scale="9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Glowka</dc:creator>
  <cp:lastModifiedBy>Ryszard Glowka</cp:lastModifiedBy>
  <cp:lastPrinted>2025-01-13T08:21:21Z</cp:lastPrinted>
  <dcterms:created xsi:type="dcterms:W3CDTF">2024-09-27T10:02:46Z</dcterms:created>
  <dcterms:modified xsi:type="dcterms:W3CDTF">2025-08-05T11:45:34Z</dcterms:modified>
</cp:coreProperties>
</file>